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KBW_DELEGATURA\Meldunek\2016\I kwartał 2016\"/>
    </mc:Choice>
  </mc:AlternateContent>
  <bookViews>
    <workbookView xWindow="0" yWindow="0" windowWidth="28770" windowHeight="12060"/>
  </bookViews>
  <sheets>
    <sheet name="rejestr_wyborcow_20160415_0857" sheetId="1" r:id="rId1"/>
  </sheets>
  <definedNames>
    <definedName name="_xlnm.Print_Area" localSheetId="0">rejestr_wyborcow_20160415_0857!$A$1:$V$58</definedName>
  </definedNames>
  <calcPr calcId="152511"/>
</workbook>
</file>

<file path=xl/calcChain.xml><?xml version="1.0" encoding="utf-8"?>
<calcChain xmlns="http://schemas.openxmlformats.org/spreadsheetml/2006/main">
  <c r="E58" i="1" l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D58" i="1"/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9" i="1"/>
  <c r="A20" i="1"/>
  <c r="A21" i="1"/>
  <c r="A23" i="1"/>
  <c r="A24" i="1"/>
  <c r="A25" i="1"/>
  <c r="A26" i="1"/>
  <c r="A27" i="1"/>
  <c r="A28" i="1"/>
  <c r="A29" i="1"/>
  <c r="A30" i="1"/>
  <c r="A31" i="1"/>
  <c r="A33" i="1"/>
  <c r="A34" i="1"/>
  <c r="A35" i="1"/>
  <c r="A36" i="1"/>
  <c r="A37" i="1"/>
  <c r="A38" i="1"/>
  <c r="A39" i="1"/>
  <c r="A40" i="1"/>
  <c r="A42" i="1"/>
  <c r="A43" i="1"/>
  <c r="A44" i="1"/>
  <c r="A45" i="1"/>
  <c r="A46" i="1"/>
  <c r="A47" i="1"/>
  <c r="A48" i="1"/>
  <c r="A50" i="1"/>
  <c r="A51" i="1"/>
  <c r="A52" i="1"/>
  <c r="A53" i="1"/>
  <c r="A54" i="1"/>
  <c r="A55" i="1"/>
  <c r="A56" i="1"/>
  <c r="A57" i="1"/>
</calcChain>
</file>

<file path=xl/sharedStrings.xml><?xml version="1.0" encoding="utf-8"?>
<sst xmlns="http://schemas.openxmlformats.org/spreadsheetml/2006/main" count="127" uniqueCount="86">
  <si>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</si>
  <si>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</si>
  <si>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</si>
  <si>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</si>
  <si>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</si>
  <si>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</si>
  <si>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</si>
  <si>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</si>
  <si>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</si>
  <si>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</si>
  <si>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</si>
  <si>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</si>
  <si>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</si>
  <si>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</si>
  <si>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</si>
  <si>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</si>
  <si>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</si>
  <si>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</si>
  <si>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Informacja o liczbie wyborców skreślonych część B pkt 1</t>
  </si>
  <si>
    <t>Informacja o liczbie wyborców skreślonych część B pkt 2</t>
  </si>
  <si>
    <t>Informacja o liczbie wyborców skreślonych część B pkt 3</t>
  </si>
  <si>
    <t>Informacja o liczbie wyborców skreślonych w części A i B (§6 ust. 2)</t>
  </si>
  <si>
    <t>Powiat chodzieski</t>
  </si>
  <si>
    <t>m. Chodzież</t>
  </si>
  <si>
    <t>chodzieski</t>
  </si>
  <si>
    <t>gm. Budzyń</t>
  </si>
  <si>
    <t>gm. Chodzież</t>
  </si>
  <si>
    <t>gm. Margonin</t>
  </si>
  <si>
    <t>gm. Szamocin</t>
  </si>
  <si>
    <t>Powiat czarnkowsko-trzcianecki</t>
  </si>
  <si>
    <t>m. Czarnków</t>
  </si>
  <si>
    <t>czarnkowsko-trzcianecki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</si>
  <si>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</si>
  <si>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</si>
  <si>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</si>
  <si>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</si>
  <si>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</si>
  <si>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</si>
  <si>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</si>
  <si>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Powiat obornicki</t>
  </si>
  <si>
    <t>gm. Oborniki</t>
  </si>
  <si>
    <t>obornicki</t>
  </si>
  <si>
    <t>gm. Rogoźno</t>
  </si>
  <si>
    <t>gm. Ryczywół</t>
  </si>
  <si>
    <t>Powiat pilski</t>
  </si>
  <si>
    <t>m. Piła</t>
  </si>
  <si>
    <t>pilski</t>
  </si>
  <si>
    <t>gm. Białośliwie</t>
  </si>
  <si>
    <t>gm. Kaczory</t>
  </si>
  <si>
    <t>gm. Łobżenica</t>
  </si>
  <si>
    <t>gm. Miasteczko Krajeńskie</t>
  </si>
  <si>
    <t>gm. Szydłowo</t>
  </si>
  <si>
    <t>gm. Ujście</t>
  </si>
  <si>
    <t>gm. Wyrzysk</t>
  </si>
  <si>
    <t>gm. Wysoka</t>
  </si>
  <si>
    <t>Powiat szamotulski</t>
  </si>
  <si>
    <t>m. Obrzycko</t>
  </si>
  <si>
    <t>szamotulski</t>
  </si>
  <si>
    <t>gm. Duszniki</t>
  </si>
  <si>
    <t>gm. Kaźmierz</t>
  </si>
  <si>
    <t>gm. Obrzycko</t>
  </si>
  <si>
    <t>gm. Ostroróg</t>
  </si>
  <si>
    <t>gm. Pniewy</t>
  </si>
  <si>
    <t>gm. Szamotuły</t>
  </si>
  <si>
    <t>gm. Wronki</t>
  </si>
  <si>
    <t>Powiat wągrowiecki</t>
  </si>
  <si>
    <t>m. Wągrowiec</t>
  </si>
  <si>
    <t>wągrowiecki</t>
  </si>
  <si>
    <t>gm. Damasławek</t>
  </si>
  <si>
    <t>gm. Gołańcz</t>
  </si>
  <si>
    <t>gm. Mieścisko</t>
  </si>
  <si>
    <t>gm. Skoki</t>
  </si>
  <si>
    <t>gm. Wapno</t>
  </si>
  <si>
    <t>gm. Wągrowiec</t>
  </si>
  <si>
    <t>Powiat złotowski</t>
  </si>
  <si>
    <t>m. Złotów</t>
  </si>
  <si>
    <t>złotowski</t>
  </si>
  <si>
    <t>gm. Jastrowie</t>
  </si>
  <si>
    <t>gm. Krajenka</t>
  </si>
  <si>
    <t>gm. Lipka</t>
  </si>
  <si>
    <t>gm. Okonek</t>
  </si>
  <si>
    <t>gm. Tarnówka</t>
  </si>
  <si>
    <t>gm. Zakrzewo</t>
  </si>
  <si>
    <t>gm. Złotów</t>
  </si>
  <si>
    <t>SUMA</t>
  </si>
  <si>
    <t xml:space="preserve">Delegatura Krajowego Biura Wyborczego w Pile - stan rejestru wyborców na dzień 31 marca 2016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</si>
</sst>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ill="1" applyBorder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left"/>
    </xf>
    <xf numFmtId="0" fontId="16" fillId="0" borderId="11" xfId="0" applyFont="1" applyBorder="1" applyAlignment="1" applyProtection="1">
      <alignment horizontal="center" vertical="center"/>
      <protection locked="0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abSelected="1" workbookViewId="0">
      <selection activeCell="M2" sqref="M2"/>
    </sheetView>
  </sheetViews>
  <sheetFormatPr defaultRowHeight="15" x14ac:dyDescent="0.25"/>
  <cols>
    <col min="1" max="1" width="7" bestFit="1" customWidth="1"/>
    <col min="2" max="2" width="24.140625" customWidth="1"/>
    <col min="3" max="3" width="22.140625" customWidth="1"/>
    <col min="4" max="4" width="12.5703125" customWidth="1"/>
    <col min="5" max="5" width="10.42578125" customWidth="1"/>
    <col min="6" max="6" width="10" customWidth="1"/>
    <col min="7" max="7" width="10.42578125" customWidth="1"/>
    <col min="8" max="8" width="14.85546875" customWidth="1"/>
    <col min="9" max="10" width="10.7109375" customWidth="1"/>
    <col min="11" max="11" width="10.5703125" customWidth="1"/>
    <col min="12" max="12" width="10.28515625" customWidth="1"/>
    <col min="13" max="13" width="14" customWidth="1"/>
    <col min="14" max="14" width="14.5703125" customWidth="1"/>
    <col min="15" max="15" width="12.28515625" customWidth="1"/>
    <col min="16" max="16" width="12.140625" customWidth="1"/>
    <col min="17" max="17" width="11.7109375" customWidth="1"/>
    <col min="18" max="18" width="11.28515625" customWidth="1"/>
    <col min="19" max="19" width="11.42578125" customWidth="1"/>
    <col min="20" max="21" width="11.28515625" customWidth="1"/>
    <col min="22" max="22" width="13.85546875" customWidth="1"/>
  </cols>
  <sheetData>
    <row r="1" spans="1:22" ht="24" customHeight="1" x14ac:dyDescent="0.25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11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</row>
    <row r="3" spans="1:22" x14ac:dyDescent="0.25">
      <c r="A3" s="6" t="s">
        <v>22</v>
      </c>
      <c r="B3" s="6"/>
      <c r="C3" s="3"/>
      <c r="D3" s="4">
        <v>46730</v>
      </c>
      <c r="E3" s="4">
        <v>37516</v>
      </c>
      <c r="F3" s="4">
        <v>37355</v>
      </c>
      <c r="G3" s="4">
        <v>161</v>
      </c>
      <c r="H3" s="4">
        <v>159</v>
      </c>
      <c r="I3" s="4">
        <v>139</v>
      </c>
      <c r="J3" s="4">
        <v>5</v>
      </c>
      <c r="K3" s="4">
        <v>15</v>
      </c>
      <c r="L3" s="4">
        <v>2</v>
      </c>
      <c r="M3" s="4">
        <v>261</v>
      </c>
      <c r="N3" s="4">
        <v>261</v>
      </c>
      <c r="O3" s="4">
        <v>97</v>
      </c>
      <c r="P3" s="4">
        <v>149</v>
      </c>
      <c r="Q3" s="4">
        <v>15</v>
      </c>
      <c r="R3" s="4">
        <v>0</v>
      </c>
      <c r="S3" s="4">
        <v>0</v>
      </c>
      <c r="T3" s="4">
        <v>0</v>
      </c>
      <c r="U3" s="4">
        <v>0</v>
      </c>
      <c r="V3" s="4">
        <v>0</v>
      </c>
    </row>
    <row r="4" spans="1:22" x14ac:dyDescent="0.25">
      <c r="A4" s="1" t="str">
        <f>"300101"</f>
        <v>300101</v>
      </c>
      <c r="B4" s="1" t="s">
        <v>23</v>
      </c>
      <c r="C4" s="1" t="s">
        <v>24</v>
      </c>
      <c r="D4" s="1">
        <v>18641</v>
      </c>
      <c r="E4" s="1">
        <v>15431</v>
      </c>
      <c r="F4" s="1">
        <v>15380</v>
      </c>
      <c r="G4" s="1">
        <v>51</v>
      </c>
      <c r="H4" s="1">
        <v>51</v>
      </c>
      <c r="I4" s="1">
        <v>44</v>
      </c>
      <c r="J4" s="1">
        <v>5</v>
      </c>
      <c r="K4" s="1">
        <v>2</v>
      </c>
      <c r="L4" s="1">
        <v>0</v>
      </c>
      <c r="M4" s="1">
        <v>122</v>
      </c>
      <c r="N4" s="1">
        <v>122</v>
      </c>
      <c r="O4" s="1">
        <v>45</v>
      </c>
      <c r="P4" s="1">
        <v>75</v>
      </c>
      <c r="Q4" s="1">
        <v>2</v>
      </c>
      <c r="R4" s="1">
        <v>0</v>
      </c>
      <c r="S4" s="1">
        <v>0</v>
      </c>
      <c r="T4" s="1">
        <v>0</v>
      </c>
      <c r="U4" s="1">
        <v>0</v>
      </c>
      <c r="V4" s="1">
        <v>0</v>
      </c>
    </row>
    <row r="5" spans="1:22" x14ac:dyDescent="0.25">
      <c r="A5" s="1" t="str">
        <f>"300102"</f>
        <v>300102</v>
      </c>
      <c r="B5" s="1" t="s">
        <v>25</v>
      </c>
      <c r="C5" s="1" t="s">
        <v>24</v>
      </c>
      <c r="D5" s="1">
        <v>8391</v>
      </c>
      <c r="E5" s="1">
        <v>6624</v>
      </c>
      <c r="F5" s="1">
        <v>6609</v>
      </c>
      <c r="G5" s="1">
        <v>15</v>
      </c>
      <c r="H5" s="1">
        <v>15</v>
      </c>
      <c r="I5" s="1">
        <v>11</v>
      </c>
      <c r="J5" s="1">
        <v>0</v>
      </c>
      <c r="K5" s="1">
        <v>4</v>
      </c>
      <c r="L5" s="1">
        <v>0</v>
      </c>
      <c r="M5" s="1">
        <v>35</v>
      </c>
      <c r="N5" s="1">
        <v>35</v>
      </c>
      <c r="O5" s="1">
        <v>19</v>
      </c>
      <c r="P5" s="1">
        <v>12</v>
      </c>
      <c r="Q5" s="1">
        <v>4</v>
      </c>
      <c r="R5" s="1">
        <v>0</v>
      </c>
      <c r="S5" s="1">
        <v>0</v>
      </c>
      <c r="T5" s="1">
        <v>0</v>
      </c>
      <c r="U5" s="1">
        <v>0</v>
      </c>
      <c r="V5" s="1">
        <v>0</v>
      </c>
    </row>
    <row r="6" spans="1:22" x14ac:dyDescent="0.25">
      <c r="A6" s="1" t="str">
        <f>"300103"</f>
        <v>300103</v>
      </c>
      <c r="B6" s="1" t="s">
        <v>26</v>
      </c>
      <c r="C6" s="1" t="s">
        <v>24</v>
      </c>
      <c r="D6" s="1">
        <v>5869</v>
      </c>
      <c r="E6" s="1">
        <v>4621</v>
      </c>
      <c r="F6" s="1">
        <v>4585</v>
      </c>
      <c r="G6" s="1">
        <v>36</v>
      </c>
      <c r="H6" s="1">
        <v>36</v>
      </c>
      <c r="I6" s="1">
        <v>33</v>
      </c>
      <c r="J6" s="1">
        <v>0</v>
      </c>
      <c r="K6" s="1">
        <v>3</v>
      </c>
      <c r="L6" s="1">
        <v>0</v>
      </c>
      <c r="M6" s="1">
        <v>42</v>
      </c>
      <c r="N6" s="1">
        <v>42</v>
      </c>
      <c r="O6" s="1">
        <v>18</v>
      </c>
      <c r="P6" s="1">
        <v>21</v>
      </c>
      <c r="Q6" s="1">
        <v>3</v>
      </c>
      <c r="R6" s="1">
        <v>0</v>
      </c>
      <c r="S6" s="1">
        <v>0</v>
      </c>
      <c r="T6" s="1">
        <v>0</v>
      </c>
      <c r="U6" s="1">
        <v>0</v>
      </c>
      <c r="V6" s="1">
        <v>0</v>
      </c>
    </row>
    <row r="7" spans="1:22" x14ac:dyDescent="0.25">
      <c r="A7" s="1" t="str">
        <f>"300104"</f>
        <v>300104</v>
      </c>
      <c r="B7" s="1" t="s">
        <v>27</v>
      </c>
      <c r="C7" s="1" t="s">
        <v>24</v>
      </c>
      <c r="D7" s="1">
        <v>6329</v>
      </c>
      <c r="E7" s="1">
        <v>4958</v>
      </c>
      <c r="F7" s="1">
        <v>4922</v>
      </c>
      <c r="G7" s="1">
        <v>36</v>
      </c>
      <c r="H7" s="1">
        <v>34</v>
      </c>
      <c r="I7" s="1">
        <v>28</v>
      </c>
      <c r="J7" s="1">
        <v>0</v>
      </c>
      <c r="K7" s="1">
        <v>6</v>
      </c>
      <c r="L7" s="1">
        <v>2</v>
      </c>
      <c r="M7" s="1">
        <v>26</v>
      </c>
      <c r="N7" s="1">
        <v>26</v>
      </c>
      <c r="O7" s="1">
        <v>4</v>
      </c>
      <c r="P7" s="1">
        <v>16</v>
      </c>
      <c r="Q7" s="1">
        <v>6</v>
      </c>
      <c r="R7" s="1">
        <v>0</v>
      </c>
      <c r="S7" s="1">
        <v>0</v>
      </c>
      <c r="T7" s="1">
        <v>0</v>
      </c>
      <c r="U7" s="1">
        <v>0</v>
      </c>
      <c r="V7" s="1">
        <v>0</v>
      </c>
    </row>
    <row r="8" spans="1:22" x14ac:dyDescent="0.25">
      <c r="A8" s="1" t="str">
        <f>"300105"</f>
        <v>300105</v>
      </c>
      <c r="B8" s="1" t="s">
        <v>28</v>
      </c>
      <c r="C8" s="1" t="s">
        <v>24</v>
      </c>
      <c r="D8" s="1">
        <v>7500</v>
      </c>
      <c r="E8" s="1">
        <v>5882</v>
      </c>
      <c r="F8" s="1">
        <v>5859</v>
      </c>
      <c r="G8" s="1">
        <v>23</v>
      </c>
      <c r="H8" s="1">
        <v>23</v>
      </c>
      <c r="I8" s="1">
        <v>23</v>
      </c>
      <c r="J8" s="1">
        <v>0</v>
      </c>
      <c r="K8" s="1">
        <v>0</v>
      </c>
      <c r="L8" s="1">
        <v>0</v>
      </c>
      <c r="M8" s="1">
        <v>36</v>
      </c>
      <c r="N8" s="1">
        <v>36</v>
      </c>
      <c r="O8" s="1">
        <v>11</v>
      </c>
      <c r="P8" s="1">
        <v>25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</row>
    <row r="9" spans="1:22" x14ac:dyDescent="0.25">
      <c r="A9" s="6" t="s">
        <v>29</v>
      </c>
      <c r="B9" s="6"/>
      <c r="C9" s="3"/>
      <c r="D9" s="4">
        <v>86618</v>
      </c>
      <c r="E9" s="4">
        <v>69243</v>
      </c>
      <c r="F9" s="4">
        <v>68911</v>
      </c>
      <c r="G9" s="4">
        <v>332</v>
      </c>
      <c r="H9" s="4">
        <v>332</v>
      </c>
      <c r="I9" s="4">
        <v>263</v>
      </c>
      <c r="J9" s="4">
        <v>13</v>
      </c>
      <c r="K9" s="4">
        <v>56</v>
      </c>
      <c r="L9" s="4">
        <v>0</v>
      </c>
      <c r="M9" s="4">
        <v>600</v>
      </c>
      <c r="N9" s="4">
        <v>600</v>
      </c>
      <c r="O9" s="4">
        <v>279</v>
      </c>
      <c r="P9" s="4">
        <v>265</v>
      </c>
      <c r="Q9" s="4">
        <v>56</v>
      </c>
      <c r="R9" s="4">
        <v>0</v>
      </c>
      <c r="S9" s="4">
        <v>0</v>
      </c>
      <c r="T9" s="4">
        <v>0</v>
      </c>
      <c r="U9" s="4">
        <v>0</v>
      </c>
      <c r="V9" s="4">
        <v>0</v>
      </c>
    </row>
    <row r="10" spans="1:22" x14ac:dyDescent="0.25">
      <c r="A10" s="1" t="str">
        <f>"300201"</f>
        <v>300201</v>
      </c>
      <c r="B10" s="1" t="s">
        <v>30</v>
      </c>
      <c r="C10" s="1" t="s">
        <v>31</v>
      </c>
      <c r="D10" s="1">
        <v>10831</v>
      </c>
      <c r="E10" s="1">
        <v>8927</v>
      </c>
      <c r="F10" s="1">
        <v>8882</v>
      </c>
      <c r="G10" s="1">
        <v>45</v>
      </c>
      <c r="H10" s="1">
        <v>45</v>
      </c>
      <c r="I10" s="1">
        <v>35</v>
      </c>
      <c r="J10" s="1">
        <v>5</v>
      </c>
      <c r="K10" s="1">
        <v>5</v>
      </c>
      <c r="L10" s="1">
        <v>0</v>
      </c>
      <c r="M10" s="1">
        <v>66</v>
      </c>
      <c r="N10" s="1">
        <v>66</v>
      </c>
      <c r="O10" s="1">
        <v>10</v>
      </c>
      <c r="P10" s="1">
        <v>51</v>
      </c>
      <c r="Q10" s="1">
        <v>5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</row>
    <row r="11" spans="1:22" x14ac:dyDescent="0.25">
      <c r="A11" s="1" t="str">
        <f>"300202"</f>
        <v>300202</v>
      </c>
      <c r="B11" s="1" t="s">
        <v>32</v>
      </c>
      <c r="C11" s="1" t="s">
        <v>31</v>
      </c>
      <c r="D11" s="1">
        <v>11179</v>
      </c>
      <c r="E11" s="1">
        <v>8803</v>
      </c>
      <c r="F11" s="1">
        <v>8740</v>
      </c>
      <c r="G11" s="1">
        <v>63</v>
      </c>
      <c r="H11" s="1">
        <v>63</v>
      </c>
      <c r="I11" s="1">
        <v>53</v>
      </c>
      <c r="J11" s="1">
        <v>0</v>
      </c>
      <c r="K11" s="1">
        <v>10</v>
      </c>
      <c r="L11" s="1">
        <v>0</v>
      </c>
      <c r="M11" s="1">
        <v>102</v>
      </c>
      <c r="N11" s="1">
        <v>102</v>
      </c>
      <c r="O11" s="1">
        <v>58</v>
      </c>
      <c r="P11" s="1">
        <v>34</v>
      </c>
      <c r="Q11" s="1">
        <v>10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</row>
    <row r="12" spans="1:22" x14ac:dyDescent="0.25">
      <c r="A12" s="1" t="str">
        <f>"300203"</f>
        <v>300203</v>
      </c>
      <c r="B12" s="1" t="s">
        <v>33</v>
      </c>
      <c r="C12" s="1" t="s">
        <v>31</v>
      </c>
      <c r="D12" s="1">
        <v>5926</v>
      </c>
      <c r="E12" s="1">
        <v>4795</v>
      </c>
      <c r="F12" s="1">
        <v>4768</v>
      </c>
      <c r="G12" s="1">
        <v>27</v>
      </c>
      <c r="H12" s="1">
        <v>27</v>
      </c>
      <c r="I12" s="1">
        <v>23</v>
      </c>
      <c r="J12" s="1">
        <v>0</v>
      </c>
      <c r="K12" s="1">
        <v>4</v>
      </c>
      <c r="L12" s="1">
        <v>0</v>
      </c>
      <c r="M12" s="1">
        <v>23</v>
      </c>
      <c r="N12" s="1">
        <v>23</v>
      </c>
      <c r="O12" s="1">
        <v>4</v>
      </c>
      <c r="P12" s="1">
        <v>15</v>
      </c>
      <c r="Q12" s="1">
        <v>4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1:22" x14ac:dyDescent="0.25">
      <c r="A13" s="1" t="str">
        <f>"300204"</f>
        <v>300204</v>
      </c>
      <c r="B13" s="1" t="s">
        <v>34</v>
      </c>
      <c r="C13" s="1" t="s">
        <v>31</v>
      </c>
      <c r="D13" s="1">
        <v>8734</v>
      </c>
      <c r="E13" s="1">
        <v>7119</v>
      </c>
      <c r="F13" s="1">
        <v>7087</v>
      </c>
      <c r="G13" s="1">
        <v>32</v>
      </c>
      <c r="H13" s="1">
        <v>32</v>
      </c>
      <c r="I13" s="1">
        <v>31</v>
      </c>
      <c r="J13" s="1">
        <v>1</v>
      </c>
      <c r="K13" s="1">
        <v>0</v>
      </c>
      <c r="L13" s="1">
        <v>0</v>
      </c>
      <c r="M13" s="1">
        <v>38</v>
      </c>
      <c r="N13" s="1">
        <v>38</v>
      </c>
      <c r="O13" s="1">
        <v>10</v>
      </c>
      <c r="P13" s="1">
        <v>28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</row>
    <row r="14" spans="1:22" x14ac:dyDescent="0.25">
      <c r="A14" s="1" t="str">
        <f>"300205"</f>
        <v>300205</v>
      </c>
      <c r="B14" s="1" t="s">
        <v>35</v>
      </c>
      <c r="C14" s="1" t="s">
        <v>31</v>
      </c>
      <c r="D14" s="1">
        <v>7445</v>
      </c>
      <c r="E14" s="1">
        <v>5858</v>
      </c>
      <c r="F14" s="1">
        <v>5804</v>
      </c>
      <c r="G14" s="1">
        <v>54</v>
      </c>
      <c r="H14" s="1">
        <v>54</v>
      </c>
      <c r="I14" s="1">
        <v>41</v>
      </c>
      <c r="J14" s="1">
        <v>1</v>
      </c>
      <c r="K14" s="1">
        <v>12</v>
      </c>
      <c r="L14" s="1">
        <v>0</v>
      </c>
      <c r="M14" s="1">
        <v>42</v>
      </c>
      <c r="N14" s="1">
        <v>42</v>
      </c>
      <c r="O14" s="1">
        <v>5</v>
      </c>
      <c r="P14" s="1">
        <v>25</v>
      </c>
      <c r="Q14" s="1">
        <v>12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</row>
    <row r="15" spans="1:22" x14ac:dyDescent="0.25">
      <c r="A15" s="1" t="str">
        <f>"300206"</f>
        <v>300206</v>
      </c>
      <c r="B15" s="1" t="s">
        <v>36</v>
      </c>
      <c r="C15" s="1" t="s">
        <v>31</v>
      </c>
      <c r="D15" s="1">
        <v>6207</v>
      </c>
      <c r="E15" s="1">
        <v>4846</v>
      </c>
      <c r="F15" s="1">
        <v>4828</v>
      </c>
      <c r="G15" s="1">
        <v>18</v>
      </c>
      <c r="H15" s="1">
        <v>18</v>
      </c>
      <c r="I15" s="1">
        <v>16</v>
      </c>
      <c r="J15" s="1">
        <v>2</v>
      </c>
      <c r="K15" s="1">
        <v>0</v>
      </c>
      <c r="L15" s="1">
        <v>0</v>
      </c>
      <c r="M15" s="1">
        <v>30</v>
      </c>
      <c r="N15" s="1">
        <v>30</v>
      </c>
      <c r="O15" s="1">
        <v>15</v>
      </c>
      <c r="P15" s="1">
        <v>15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</row>
    <row r="16" spans="1:22" x14ac:dyDescent="0.25">
      <c r="A16" s="1" t="str">
        <f>"300207"</f>
        <v>300207</v>
      </c>
      <c r="B16" s="1" t="s">
        <v>37</v>
      </c>
      <c r="C16" s="1" t="s">
        <v>31</v>
      </c>
      <c r="D16" s="1">
        <v>23845</v>
      </c>
      <c r="E16" s="1">
        <v>18983</v>
      </c>
      <c r="F16" s="1">
        <v>18919</v>
      </c>
      <c r="G16" s="1">
        <v>64</v>
      </c>
      <c r="H16" s="1">
        <v>64</v>
      </c>
      <c r="I16" s="1">
        <v>38</v>
      </c>
      <c r="J16" s="1">
        <v>4</v>
      </c>
      <c r="K16" s="1">
        <v>22</v>
      </c>
      <c r="L16" s="1">
        <v>0</v>
      </c>
      <c r="M16" s="1">
        <v>196</v>
      </c>
      <c r="N16" s="1">
        <v>196</v>
      </c>
      <c r="O16" s="1">
        <v>115</v>
      </c>
      <c r="P16" s="1">
        <v>59</v>
      </c>
      <c r="Q16" s="1">
        <v>22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</row>
    <row r="17" spans="1:22" x14ac:dyDescent="0.25">
      <c r="A17" s="1" t="str">
        <f>"300208"</f>
        <v>300208</v>
      </c>
      <c r="B17" s="1" t="s">
        <v>38</v>
      </c>
      <c r="C17" s="1" t="s">
        <v>31</v>
      </c>
      <c r="D17" s="1">
        <v>12451</v>
      </c>
      <c r="E17" s="1">
        <v>9912</v>
      </c>
      <c r="F17" s="1">
        <v>9883</v>
      </c>
      <c r="G17" s="1">
        <v>29</v>
      </c>
      <c r="H17" s="1">
        <v>29</v>
      </c>
      <c r="I17" s="1">
        <v>26</v>
      </c>
      <c r="J17" s="1">
        <v>0</v>
      </c>
      <c r="K17" s="1">
        <v>3</v>
      </c>
      <c r="L17" s="1">
        <v>0</v>
      </c>
      <c r="M17" s="1">
        <v>103</v>
      </c>
      <c r="N17" s="1">
        <v>103</v>
      </c>
      <c r="O17" s="1">
        <v>62</v>
      </c>
      <c r="P17" s="1">
        <v>38</v>
      </c>
      <c r="Q17" s="1">
        <v>3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</row>
    <row r="18" spans="1:22" x14ac:dyDescent="0.25">
      <c r="A18" s="6" t="s">
        <v>39</v>
      </c>
      <c r="B18" s="6"/>
      <c r="C18" s="3"/>
      <c r="D18" s="4">
        <v>57750</v>
      </c>
      <c r="E18" s="4">
        <v>45629</v>
      </c>
      <c r="F18" s="4">
        <v>45353</v>
      </c>
      <c r="G18" s="4">
        <v>276</v>
      </c>
      <c r="H18" s="4">
        <v>276</v>
      </c>
      <c r="I18" s="4">
        <v>191</v>
      </c>
      <c r="J18" s="4">
        <v>0</v>
      </c>
      <c r="K18" s="4">
        <v>85</v>
      </c>
      <c r="L18" s="4">
        <v>0</v>
      </c>
      <c r="M18" s="4">
        <v>302</v>
      </c>
      <c r="N18" s="4">
        <v>302</v>
      </c>
      <c r="O18" s="4">
        <v>82</v>
      </c>
      <c r="P18" s="4">
        <v>135</v>
      </c>
      <c r="Q18" s="4">
        <v>85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</row>
    <row r="19" spans="1:22" x14ac:dyDescent="0.25">
      <c r="A19" s="1" t="str">
        <f>"301601"</f>
        <v>301601</v>
      </c>
      <c r="B19" s="1" t="s">
        <v>40</v>
      </c>
      <c r="C19" s="1" t="s">
        <v>41</v>
      </c>
      <c r="D19" s="1">
        <v>32842</v>
      </c>
      <c r="E19" s="1">
        <v>26085</v>
      </c>
      <c r="F19" s="1">
        <v>25913</v>
      </c>
      <c r="G19" s="1">
        <v>172</v>
      </c>
      <c r="H19" s="1">
        <v>172</v>
      </c>
      <c r="I19" s="1">
        <v>113</v>
      </c>
      <c r="J19" s="1">
        <v>0</v>
      </c>
      <c r="K19" s="1">
        <v>59</v>
      </c>
      <c r="L19" s="1">
        <v>0</v>
      </c>
      <c r="M19" s="1">
        <v>184</v>
      </c>
      <c r="N19" s="1">
        <v>184</v>
      </c>
      <c r="O19" s="1">
        <v>50</v>
      </c>
      <c r="P19" s="1">
        <v>75</v>
      </c>
      <c r="Q19" s="1">
        <v>59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</row>
    <row r="20" spans="1:22" x14ac:dyDescent="0.25">
      <c r="A20" s="1" t="str">
        <f>"301602"</f>
        <v>301602</v>
      </c>
      <c r="B20" s="1" t="s">
        <v>42</v>
      </c>
      <c r="C20" s="1" t="s">
        <v>41</v>
      </c>
      <c r="D20" s="1">
        <v>17568</v>
      </c>
      <c r="E20" s="1">
        <v>13860</v>
      </c>
      <c r="F20" s="1">
        <v>13774</v>
      </c>
      <c r="G20" s="1">
        <v>86</v>
      </c>
      <c r="H20" s="1">
        <v>86</v>
      </c>
      <c r="I20" s="1">
        <v>62</v>
      </c>
      <c r="J20" s="1">
        <v>0</v>
      </c>
      <c r="K20" s="1">
        <v>24</v>
      </c>
      <c r="L20" s="1">
        <v>0</v>
      </c>
      <c r="M20" s="1">
        <v>89</v>
      </c>
      <c r="N20" s="1">
        <v>89</v>
      </c>
      <c r="O20" s="1">
        <v>24</v>
      </c>
      <c r="P20" s="1">
        <v>41</v>
      </c>
      <c r="Q20" s="1">
        <v>24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</row>
    <row r="21" spans="1:22" x14ac:dyDescent="0.25">
      <c r="A21" s="1" t="str">
        <f>"301603"</f>
        <v>301603</v>
      </c>
      <c r="B21" s="1" t="s">
        <v>43</v>
      </c>
      <c r="C21" s="1" t="s">
        <v>41</v>
      </c>
      <c r="D21" s="1">
        <v>7340</v>
      </c>
      <c r="E21" s="1">
        <v>5684</v>
      </c>
      <c r="F21" s="1">
        <v>5666</v>
      </c>
      <c r="G21" s="1">
        <v>18</v>
      </c>
      <c r="H21" s="1">
        <v>18</v>
      </c>
      <c r="I21" s="1">
        <v>16</v>
      </c>
      <c r="J21" s="1">
        <v>0</v>
      </c>
      <c r="K21" s="1">
        <v>2</v>
      </c>
      <c r="L21" s="1">
        <v>0</v>
      </c>
      <c r="M21" s="1">
        <v>29</v>
      </c>
      <c r="N21" s="1">
        <v>29</v>
      </c>
      <c r="O21" s="1">
        <v>8</v>
      </c>
      <c r="P21" s="1">
        <v>19</v>
      </c>
      <c r="Q21" s="1">
        <v>2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  <row r="22" spans="1:22" x14ac:dyDescent="0.25">
      <c r="A22" s="6" t="s">
        <v>44</v>
      </c>
      <c r="B22" s="6"/>
      <c r="C22" s="3"/>
      <c r="D22" s="4">
        <v>134129</v>
      </c>
      <c r="E22" s="4">
        <v>108352</v>
      </c>
      <c r="F22" s="4">
        <v>107710</v>
      </c>
      <c r="G22" s="4">
        <v>642</v>
      </c>
      <c r="H22" s="4">
        <v>642</v>
      </c>
      <c r="I22" s="4">
        <v>405</v>
      </c>
      <c r="J22" s="4">
        <v>4</v>
      </c>
      <c r="K22" s="4">
        <v>233</v>
      </c>
      <c r="L22" s="4">
        <v>0</v>
      </c>
      <c r="M22" s="4">
        <v>1175</v>
      </c>
      <c r="N22" s="4">
        <v>1175</v>
      </c>
      <c r="O22" s="4">
        <v>434</v>
      </c>
      <c r="P22" s="4">
        <v>508</v>
      </c>
      <c r="Q22" s="4">
        <v>233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</row>
    <row r="23" spans="1:22" x14ac:dyDescent="0.25">
      <c r="A23" s="1" t="str">
        <f>"301901"</f>
        <v>301901</v>
      </c>
      <c r="B23" s="1" t="s">
        <v>45</v>
      </c>
      <c r="C23" s="1" t="s">
        <v>46</v>
      </c>
      <c r="D23" s="1">
        <v>70967</v>
      </c>
      <c r="E23" s="1">
        <v>58297</v>
      </c>
      <c r="F23" s="1">
        <v>57914</v>
      </c>
      <c r="G23" s="1">
        <v>383</v>
      </c>
      <c r="H23" s="1">
        <v>383</v>
      </c>
      <c r="I23" s="1">
        <v>205</v>
      </c>
      <c r="J23" s="1">
        <v>0</v>
      </c>
      <c r="K23" s="1">
        <v>178</v>
      </c>
      <c r="L23" s="1">
        <v>0</v>
      </c>
      <c r="M23" s="1">
        <v>618</v>
      </c>
      <c r="N23" s="1">
        <v>618</v>
      </c>
      <c r="O23" s="1">
        <v>128</v>
      </c>
      <c r="P23" s="1">
        <v>312</v>
      </c>
      <c r="Q23" s="1">
        <v>178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</row>
    <row r="24" spans="1:22" x14ac:dyDescent="0.25">
      <c r="A24" s="1" t="str">
        <f>"301902"</f>
        <v>301902</v>
      </c>
      <c r="B24" s="1" t="s">
        <v>47</v>
      </c>
      <c r="C24" s="1" t="s">
        <v>46</v>
      </c>
      <c r="D24" s="1">
        <v>4891</v>
      </c>
      <c r="E24" s="1">
        <v>3844</v>
      </c>
      <c r="F24" s="1">
        <v>3825</v>
      </c>
      <c r="G24" s="1">
        <v>19</v>
      </c>
      <c r="H24" s="1">
        <v>19</v>
      </c>
      <c r="I24" s="1">
        <v>15</v>
      </c>
      <c r="J24" s="1">
        <v>0</v>
      </c>
      <c r="K24" s="1">
        <v>4</v>
      </c>
      <c r="L24" s="1">
        <v>0</v>
      </c>
      <c r="M24" s="1">
        <v>23</v>
      </c>
      <c r="N24" s="1">
        <v>23</v>
      </c>
      <c r="O24" s="1">
        <v>8</v>
      </c>
      <c r="P24" s="1">
        <v>11</v>
      </c>
      <c r="Q24" s="1">
        <v>4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</row>
    <row r="25" spans="1:22" x14ac:dyDescent="0.25">
      <c r="A25" s="1" t="str">
        <f>"301903"</f>
        <v>301903</v>
      </c>
      <c r="B25" s="1" t="s">
        <v>48</v>
      </c>
      <c r="C25" s="1" t="s">
        <v>46</v>
      </c>
      <c r="D25" s="1">
        <v>7828</v>
      </c>
      <c r="E25" s="1">
        <v>6251</v>
      </c>
      <c r="F25" s="1">
        <v>6192</v>
      </c>
      <c r="G25" s="1">
        <v>59</v>
      </c>
      <c r="H25" s="1">
        <v>59</v>
      </c>
      <c r="I25" s="1">
        <v>44</v>
      </c>
      <c r="J25" s="1">
        <v>1</v>
      </c>
      <c r="K25" s="1">
        <v>14</v>
      </c>
      <c r="L25" s="1">
        <v>0</v>
      </c>
      <c r="M25" s="1">
        <v>87</v>
      </c>
      <c r="N25" s="1">
        <v>87</v>
      </c>
      <c r="O25" s="1">
        <v>50</v>
      </c>
      <c r="P25" s="1">
        <v>23</v>
      </c>
      <c r="Q25" s="1">
        <v>14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</row>
    <row r="26" spans="1:22" x14ac:dyDescent="0.25">
      <c r="A26" s="1" t="str">
        <f>"301904"</f>
        <v>301904</v>
      </c>
      <c r="B26" s="1" t="s">
        <v>49</v>
      </c>
      <c r="C26" s="1" t="s">
        <v>46</v>
      </c>
      <c r="D26" s="1">
        <v>9744</v>
      </c>
      <c r="E26" s="1">
        <v>7579</v>
      </c>
      <c r="F26" s="1">
        <v>7566</v>
      </c>
      <c r="G26" s="1">
        <v>13</v>
      </c>
      <c r="H26" s="1">
        <v>13</v>
      </c>
      <c r="I26" s="1">
        <v>13</v>
      </c>
      <c r="J26" s="1">
        <v>0</v>
      </c>
      <c r="K26" s="1">
        <v>0</v>
      </c>
      <c r="L26" s="1">
        <v>0</v>
      </c>
      <c r="M26" s="1">
        <v>200</v>
      </c>
      <c r="N26" s="1">
        <v>200</v>
      </c>
      <c r="O26" s="1">
        <v>156</v>
      </c>
      <c r="P26" s="1">
        <v>44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</row>
    <row r="27" spans="1:22" x14ac:dyDescent="0.25">
      <c r="A27" s="1" t="str">
        <f>"301905"</f>
        <v>301905</v>
      </c>
      <c r="B27" s="1" t="s">
        <v>50</v>
      </c>
      <c r="C27" s="1" t="s">
        <v>46</v>
      </c>
      <c r="D27" s="1">
        <v>3242</v>
      </c>
      <c r="E27" s="1">
        <v>2585</v>
      </c>
      <c r="F27" s="1">
        <v>2561</v>
      </c>
      <c r="G27" s="1">
        <v>24</v>
      </c>
      <c r="H27" s="1">
        <v>24</v>
      </c>
      <c r="I27" s="1">
        <v>24</v>
      </c>
      <c r="J27" s="1">
        <v>0</v>
      </c>
      <c r="K27" s="1">
        <v>0</v>
      </c>
      <c r="L27" s="1">
        <v>0</v>
      </c>
      <c r="M27" s="1">
        <v>9</v>
      </c>
      <c r="N27" s="1">
        <v>9</v>
      </c>
      <c r="O27" s="1">
        <v>2</v>
      </c>
      <c r="P27" s="1">
        <v>7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</row>
    <row r="28" spans="1:22" x14ac:dyDescent="0.25">
      <c r="A28" s="1" t="str">
        <f>"301906"</f>
        <v>301906</v>
      </c>
      <c r="B28" s="1" t="s">
        <v>51</v>
      </c>
      <c r="C28" s="1" t="s">
        <v>46</v>
      </c>
      <c r="D28" s="1">
        <v>8670</v>
      </c>
      <c r="E28" s="1">
        <v>6823</v>
      </c>
      <c r="F28" s="1">
        <v>6771</v>
      </c>
      <c r="G28" s="1">
        <v>52</v>
      </c>
      <c r="H28" s="1">
        <v>52</v>
      </c>
      <c r="I28" s="1">
        <v>43</v>
      </c>
      <c r="J28" s="1">
        <v>0</v>
      </c>
      <c r="K28" s="1">
        <v>9</v>
      </c>
      <c r="L28" s="1">
        <v>0</v>
      </c>
      <c r="M28" s="1">
        <v>55</v>
      </c>
      <c r="N28" s="1">
        <v>55</v>
      </c>
      <c r="O28" s="1">
        <v>17</v>
      </c>
      <c r="P28" s="1">
        <v>29</v>
      </c>
      <c r="Q28" s="1">
        <v>9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</row>
    <row r="29" spans="1:22" x14ac:dyDescent="0.25">
      <c r="A29" s="1" t="str">
        <f>"301907"</f>
        <v>301907</v>
      </c>
      <c r="B29" s="1" t="s">
        <v>52</v>
      </c>
      <c r="C29" s="1" t="s">
        <v>46</v>
      </c>
      <c r="D29" s="1">
        <v>7974</v>
      </c>
      <c r="E29" s="1">
        <v>6460</v>
      </c>
      <c r="F29" s="1">
        <v>6430</v>
      </c>
      <c r="G29" s="1">
        <v>30</v>
      </c>
      <c r="H29" s="1">
        <v>30</v>
      </c>
      <c r="I29" s="1">
        <v>20</v>
      </c>
      <c r="J29" s="1">
        <v>2</v>
      </c>
      <c r="K29" s="1">
        <v>8</v>
      </c>
      <c r="L29" s="1">
        <v>0</v>
      </c>
      <c r="M29" s="1">
        <v>44</v>
      </c>
      <c r="N29" s="1">
        <v>44</v>
      </c>
      <c r="O29" s="1">
        <v>14</v>
      </c>
      <c r="P29" s="1">
        <v>22</v>
      </c>
      <c r="Q29" s="1">
        <v>8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</row>
    <row r="30" spans="1:22" x14ac:dyDescent="0.25">
      <c r="A30" s="1" t="str">
        <f>"301908"</f>
        <v>301908</v>
      </c>
      <c r="B30" s="1" t="s">
        <v>53</v>
      </c>
      <c r="C30" s="1" t="s">
        <v>46</v>
      </c>
      <c r="D30" s="1">
        <v>14032</v>
      </c>
      <c r="E30" s="1">
        <v>11158</v>
      </c>
      <c r="F30" s="1">
        <v>11133</v>
      </c>
      <c r="G30" s="1">
        <v>25</v>
      </c>
      <c r="H30" s="1">
        <v>25</v>
      </c>
      <c r="I30" s="1">
        <v>17</v>
      </c>
      <c r="J30" s="1">
        <v>1</v>
      </c>
      <c r="K30" s="1">
        <v>7</v>
      </c>
      <c r="L30" s="1">
        <v>0</v>
      </c>
      <c r="M30" s="1">
        <v>96</v>
      </c>
      <c r="N30" s="1">
        <v>96</v>
      </c>
      <c r="O30" s="1">
        <v>48</v>
      </c>
      <c r="P30" s="1">
        <v>41</v>
      </c>
      <c r="Q30" s="1">
        <v>7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</row>
    <row r="31" spans="1:22" x14ac:dyDescent="0.25">
      <c r="A31" s="1" t="str">
        <f>"301909"</f>
        <v>301909</v>
      </c>
      <c r="B31" s="1" t="s">
        <v>54</v>
      </c>
      <c r="C31" s="1" t="s">
        <v>46</v>
      </c>
      <c r="D31" s="1">
        <v>6781</v>
      </c>
      <c r="E31" s="1">
        <v>5355</v>
      </c>
      <c r="F31" s="1">
        <v>5318</v>
      </c>
      <c r="G31" s="1">
        <v>37</v>
      </c>
      <c r="H31" s="1">
        <v>37</v>
      </c>
      <c r="I31" s="1">
        <v>24</v>
      </c>
      <c r="J31" s="1">
        <v>0</v>
      </c>
      <c r="K31" s="1">
        <v>13</v>
      </c>
      <c r="L31" s="1">
        <v>0</v>
      </c>
      <c r="M31" s="1">
        <v>43</v>
      </c>
      <c r="N31" s="1">
        <v>43</v>
      </c>
      <c r="O31" s="1">
        <v>11</v>
      </c>
      <c r="P31" s="1">
        <v>19</v>
      </c>
      <c r="Q31" s="1">
        <v>13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</row>
    <row r="32" spans="1:22" x14ac:dyDescent="0.25">
      <c r="A32" s="6" t="s">
        <v>55</v>
      </c>
      <c r="B32" s="6"/>
      <c r="C32" s="3"/>
      <c r="D32" s="4">
        <v>88091</v>
      </c>
      <c r="E32" s="4">
        <v>70312</v>
      </c>
      <c r="F32" s="4">
        <v>69794</v>
      </c>
      <c r="G32" s="4">
        <v>518</v>
      </c>
      <c r="H32" s="4">
        <v>515</v>
      </c>
      <c r="I32" s="4">
        <v>424</v>
      </c>
      <c r="J32" s="4">
        <v>8</v>
      </c>
      <c r="K32" s="4">
        <v>83</v>
      </c>
      <c r="L32" s="4">
        <v>3</v>
      </c>
      <c r="M32" s="4">
        <v>556</v>
      </c>
      <c r="N32" s="4">
        <v>555</v>
      </c>
      <c r="O32" s="4">
        <v>226</v>
      </c>
      <c r="P32" s="4">
        <v>246</v>
      </c>
      <c r="Q32" s="4">
        <v>83</v>
      </c>
      <c r="R32" s="4">
        <v>1</v>
      </c>
      <c r="S32" s="4">
        <v>0</v>
      </c>
      <c r="T32" s="4">
        <v>0</v>
      </c>
      <c r="U32" s="4">
        <v>1</v>
      </c>
      <c r="V32" s="4">
        <v>0</v>
      </c>
    </row>
    <row r="33" spans="1:22" x14ac:dyDescent="0.25">
      <c r="A33" s="1" t="str">
        <f>"302401"</f>
        <v>302401</v>
      </c>
      <c r="B33" s="1" t="s">
        <v>56</v>
      </c>
      <c r="C33" s="1" t="s">
        <v>57</v>
      </c>
      <c r="D33" s="1">
        <v>2403</v>
      </c>
      <c r="E33" s="1">
        <v>1928</v>
      </c>
      <c r="F33" s="1">
        <v>1886</v>
      </c>
      <c r="G33" s="1">
        <v>42</v>
      </c>
      <c r="H33" s="1">
        <v>41</v>
      </c>
      <c r="I33" s="1">
        <v>41</v>
      </c>
      <c r="J33" s="1">
        <v>0</v>
      </c>
      <c r="K33" s="1">
        <v>0</v>
      </c>
      <c r="L33" s="1">
        <v>1</v>
      </c>
      <c r="M33" s="1">
        <v>8</v>
      </c>
      <c r="N33" s="1">
        <v>8</v>
      </c>
      <c r="O33" s="1">
        <v>5</v>
      </c>
      <c r="P33" s="1">
        <v>3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</row>
    <row r="34" spans="1:22" x14ac:dyDescent="0.25">
      <c r="A34" s="1" t="str">
        <f>"302402"</f>
        <v>302402</v>
      </c>
      <c r="B34" s="1" t="s">
        <v>58</v>
      </c>
      <c r="C34" s="1" t="s">
        <v>57</v>
      </c>
      <c r="D34" s="1">
        <v>8780</v>
      </c>
      <c r="E34" s="1">
        <v>6869</v>
      </c>
      <c r="F34" s="1">
        <v>6816</v>
      </c>
      <c r="G34" s="1">
        <v>53</v>
      </c>
      <c r="H34" s="1">
        <v>53</v>
      </c>
      <c r="I34" s="1">
        <v>53</v>
      </c>
      <c r="J34" s="1">
        <v>0</v>
      </c>
      <c r="K34" s="1">
        <v>0</v>
      </c>
      <c r="L34" s="1">
        <v>0</v>
      </c>
      <c r="M34" s="1">
        <v>39</v>
      </c>
      <c r="N34" s="1">
        <v>39</v>
      </c>
      <c r="O34" s="1">
        <v>20</v>
      </c>
      <c r="P34" s="1">
        <v>19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</row>
    <row r="35" spans="1:22" x14ac:dyDescent="0.25">
      <c r="A35" s="1" t="str">
        <f>"302403"</f>
        <v>302403</v>
      </c>
      <c r="B35" s="1" t="s">
        <v>59</v>
      </c>
      <c r="C35" s="1" t="s">
        <v>57</v>
      </c>
      <c r="D35" s="1">
        <v>7990</v>
      </c>
      <c r="E35" s="1">
        <v>6296</v>
      </c>
      <c r="F35" s="1">
        <v>6237</v>
      </c>
      <c r="G35" s="1">
        <v>59</v>
      </c>
      <c r="H35" s="1">
        <v>59</v>
      </c>
      <c r="I35" s="1">
        <v>55</v>
      </c>
      <c r="J35" s="1">
        <v>0</v>
      </c>
      <c r="K35" s="1">
        <v>4</v>
      </c>
      <c r="L35" s="1">
        <v>0</v>
      </c>
      <c r="M35" s="1">
        <v>29</v>
      </c>
      <c r="N35" s="1">
        <v>29</v>
      </c>
      <c r="O35" s="1">
        <v>12</v>
      </c>
      <c r="P35" s="1">
        <v>13</v>
      </c>
      <c r="Q35" s="1">
        <v>4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</row>
    <row r="36" spans="1:22" x14ac:dyDescent="0.25">
      <c r="A36" s="1" t="str">
        <f>"302404"</f>
        <v>302404</v>
      </c>
      <c r="B36" s="1" t="s">
        <v>60</v>
      </c>
      <c r="C36" s="1" t="s">
        <v>57</v>
      </c>
      <c r="D36" s="1">
        <v>4414</v>
      </c>
      <c r="E36" s="1">
        <v>3484</v>
      </c>
      <c r="F36" s="1">
        <v>3439</v>
      </c>
      <c r="G36" s="1">
        <v>45</v>
      </c>
      <c r="H36" s="1">
        <v>45</v>
      </c>
      <c r="I36" s="1">
        <v>30</v>
      </c>
      <c r="J36" s="1">
        <v>2</v>
      </c>
      <c r="K36" s="1">
        <v>13</v>
      </c>
      <c r="L36" s="1">
        <v>0</v>
      </c>
      <c r="M36" s="1">
        <v>37</v>
      </c>
      <c r="N36" s="1">
        <v>36</v>
      </c>
      <c r="O36" s="1">
        <v>5</v>
      </c>
      <c r="P36" s="1">
        <v>18</v>
      </c>
      <c r="Q36" s="1">
        <v>13</v>
      </c>
      <c r="R36" s="1">
        <v>1</v>
      </c>
      <c r="S36" s="1">
        <v>0</v>
      </c>
      <c r="T36" s="1">
        <v>0</v>
      </c>
      <c r="U36" s="1">
        <v>1</v>
      </c>
      <c r="V36" s="1">
        <v>0</v>
      </c>
    </row>
    <row r="37" spans="1:22" x14ac:dyDescent="0.25">
      <c r="A37" s="1" t="str">
        <f>"302405"</f>
        <v>302405</v>
      </c>
      <c r="B37" s="1" t="s">
        <v>61</v>
      </c>
      <c r="C37" s="1" t="s">
        <v>57</v>
      </c>
      <c r="D37" s="1">
        <v>4922</v>
      </c>
      <c r="E37" s="1">
        <v>3912</v>
      </c>
      <c r="F37" s="1">
        <v>3887</v>
      </c>
      <c r="G37" s="1">
        <v>25</v>
      </c>
      <c r="H37" s="1">
        <v>24</v>
      </c>
      <c r="I37" s="1">
        <v>22</v>
      </c>
      <c r="J37" s="1">
        <v>0</v>
      </c>
      <c r="K37" s="1">
        <v>2</v>
      </c>
      <c r="L37" s="1">
        <v>1</v>
      </c>
      <c r="M37" s="1">
        <v>25</v>
      </c>
      <c r="N37" s="1">
        <v>25</v>
      </c>
      <c r="O37" s="1">
        <v>12</v>
      </c>
      <c r="P37" s="1">
        <v>11</v>
      </c>
      <c r="Q37" s="1">
        <v>2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</row>
    <row r="38" spans="1:22" x14ac:dyDescent="0.25">
      <c r="A38" s="1" t="str">
        <f>"302406"</f>
        <v>302406</v>
      </c>
      <c r="B38" s="1" t="s">
        <v>62</v>
      </c>
      <c r="C38" s="1" t="s">
        <v>57</v>
      </c>
      <c r="D38" s="1">
        <v>12223</v>
      </c>
      <c r="E38" s="1">
        <v>9709</v>
      </c>
      <c r="F38" s="1">
        <v>9587</v>
      </c>
      <c r="G38" s="1">
        <v>122</v>
      </c>
      <c r="H38" s="1">
        <v>121</v>
      </c>
      <c r="I38" s="1">
        <v>80</v>
      </c>
      <c r="J38" s="1">
        <v>6</v>
      </c>
      <c r="K38" s="1">
        <v>35</v>
      </c>
      <c r="L38" s="1">
        <v>1</v>
      </c>
      <c r="M38" s="1">
        <v>97</v>
      </c>
      <c r="N38" s="1">
        <v>97</v>
      </c>
      <c r="O38" s="1">
        <v>17</v>
      </c>
      <c r="P38" s="1">
        <v>45</v>
      </c>
      <c r="Q38" s="1">
        <v>35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</row>
    <row r="39" spans="1:22" x14ac:dyDescent="0.25">
      <c r="A39" s="1" t="str">
        <f>"302407"</f>
        <v>302407</v>
      </c>
      <c r="B39" s="1" t="s">
        <v>63</v>
      </c>
      <c r="C39" s="1" t="s">
        <v>57</v>
      </c>
      <c r="D39" s="1">
        <v>28721</v>
      </c>
      <c r="E39" s="1">
        <v>23123</v>
      </c>
      <c r="F39" s="1">
        <v>23046</v>
      </c>
      <c r="G39" s="1">
        <v>77</v>
      </c>
      <c r="H39" s="1">
        <v>77</v>
      </c>
      <c r="I39" s="1">
        <v>67</v>
      </c>
      <c r="J39" s="1">
        <v>0</v>
      </c>
      <c r="K39" s="1">
        <v>10</v>
      </c>
      <c r="L39" s="1">
        <v>0</v>
      </c>
      <c r="M39" s="1">
        <v>139</v>
      </c>
      <c r="N39" s="1">
        <v>139</v>
      </c>
      <c r="O39" s="1">
        <v>43</v>
      </c>
      <c r="P39" s="1">
        <v>86</v>
      </c>
      <c r="Q39" s="1">
        <v>10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</row>
    <row r="40" spans="1:22" x14ac:dyDescent="0.25">
      <c r="A40" s="1" t="str">
        <f>"302408"</f>
        <v>302408</v>
      </c>
      <c r="B40" s="1" t="s">
        <v>64</v>
      </c>
      <c r="C40" s="1" t="s">
        <v>57</v>
      </c>
      <c r="D40" s="1">
        <v>18638</v>
      </c>
      <c r="E40" s="1">
        <v>14991</v>
      </c>
      <c r="F40" s="1">
        <v>14896</v>
      </c>
      <c r="G40" s="1">
        <v>95</v>
      </c>
      <c r="H40" s="1">
        <v>95</v>
      </c>
      <c r="I40" s="1">
        <v>76</v>
      </c>
      <c r="J40" s="1">
        <v>0</v>
      </c>
      <c r="K40" s="1">
        <v>19</v>
      </c>
      <c r="L40" s="1">
        <v>0</v>
      </c>
      <c r="M40" s="1">
        <v>182</v>
      </c>
      <c r="N40" s="1">
        <v>182</v>
      </c>
      <c r="O40" s="1">
        <v>112</v>
      </c>
      <c r="P40" s="1">
        <v>51</v>
      </c>
      <c r="Q40" s="1">
        <v>19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</row>
    <row r="41" spans="1:22" x14ac:dyDescent="0.25">
      <c r="A41" s="6" t="s">
        <v>65</v>
      </c>
      <c r="B41" s="6"/>
      <c r="C41" s="3"/>
      <c r="D41" s="4">
        <v>68917</v>
      </c>
      <c r="E41" s="4">
        <v>54549</v>
      </c>
      <c r="F41" s="4">
        <v>54322</v>
      </c>
      <c r="G41" s="4">
        <v>227</v>
      </c>
      <c r="H41" s="4">
        <v>227</v>
      </c>
      <c r="I41" s="4">
        <v>169</v>
      </c>
      <c r="J41" s="4">
        <v>1</v>
      </c>
      <c r="K41" s="4">
        <v>57</v>
      </c>
      <c r="L41" s="4">
        <v>0</v>
      </c>
      <c r="M41" s="4">
        <v>367</v>
      </c>
      <c r="N41" s="4">
        <v>367</v>
      </c>
      <c r="O41" s="4">
        <v>135</v>
      </c>
      <c r="P41" s="4">
        <v>175</v>
      </c>
      <c r="Q41" s="4">
        <v>57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</row>
    <row r="42" spans="1:22" x14ac:dyDescent="0.25">
      <c r="A42" s="1" t="str">
        <f>"302801"</f>
        <v>302801</v>
      </c>
      <c r="B42" s="1" t="s">
        <v>66</v>
      </c>
      <c r="C42" s="1" t="s">
        <v>67</v>
      </c>
      <c r="D42" s="1">
        <v>24488</v>
      </c>
      <c r="E42" s="1">
        <v>19998</v>
      </c>
      <c r="F42" s="1">
        <v>19888</v>
      </c>
      <c r="G42" s="1">
        <v>110</v>
      </c>
      <c r="H42" s="1">
        <v>110</v>
      </c>
      <c r="I42" s="1">
        <v>66</v>
      </c>
      <c r="J42" s="1">
        <v>0</v>
      </c>
      <c r="K42" s="1">
        <v>44</v>
      </c>
      <c r="L42" s="1">
        <v>0</v>
      </c>
      <c r="M42" s="1">
        <v>137</v>
      </c>
      <c r="N42" s="1">
        <v>137</v>
      </c>
      <c r="O42" s="1">
        <v>32</v>
      </c>
      <c r="P42" s="1">
        <v>61</v>
      </c>
      <c r="Q42" s="1">
        <v>44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</row>
    <row r="43" spans="1:22" x14ac:dyDescent="0.25">
      <c r="A43" s="1" t="str">
        <f>"302802"</f>
        <v>302802</v>
      </c>
      <c r="B43" s="1" t="s">
        <v>68</v>
      </c>
      <c r="C43" s="1" t="s">
        <v>67</v>
      </c>
      <c r="D43" s="1">
        <v>5572</v>
      </c>
      <c r="E43" s="1">
        <v>4384</v>
      </c>
      <c r="F43" s="1">
        <v>4368</v>
      </c>
      <c r="G43" s="1">
        <v>16</v>
      </c>
      <c r="H43" s="1">
        <v>16</v>
      </c>
      <c r="I43" s="1">
        <v>16</v>
      </c>
      <c r="J43" s="1">
        <v>0</v>
      </c>
      <c r="K43" s="1">
        <v>0</v>
      </c>
      <c r="L43" s="1">
        <v>0</v>
      </c>
      <c r="M43" s="1">
        <v>26</v>
      </c>
      <c r="N43" s="1">
        <v>26</v>
      </c>
      <c r="O43" s="1">
        <v>13</v>
      </c>
      <c r="P43" s="1">
        <v>13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</row>
    <row r="44" spans="1:22" x14ac:dyDescent="0.25">
      <c r="A44" s="1" t="str">
        <f>"302803"</f>
        <v>302803</v>
      </c>
      <c r="B44" s="1" t="s">
        <v>69</v>
      </c>
      <c r="C44" s="1" t="s">
        <v>67</v>
      </c>
      <c r="D44" s="1">
        <v>8420</v>
      </c>
      <c r="E44" s="1">
        <v>6519</v>
      </c>
      <c r="F44" s="1">
        <v>6500</v>
      </c>
      <c r="G44" s="1">
        <v>19</v>
      </c>
      <c r="H44" s="1">
        <v>19</v>
      </c>
      <c r="I44" s="1">
        <v>12</v>
      </c>
      <c r="J44" s="1">
        <v>1</v>
      </c>
      <c r="K44" s="1">
        <v>6</v>
      </c>
      <c r="L44" s="1">
        <v>0</v>
      </c>
      <c r="M44" s="1">
        <v>69</v>
      </c>
      <c r="N44" s="1">
        <v>69</v>
      </c>
      <c r="O44" s="1">
        <v>32</v>
      </c>
      <c r="P44" s="1">
        <v>31</v>
      </c>
      <c r="Q44" s="1">
        <v>6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2" x14ac:dyDescent="0.25">
      <c r="A45" s="1" t="str">
        <f>"302804"</f>
        <v>302804</v>
      </c>
      <c r="B45" s="1" t="s">
        <v>70</v>
      </c>
      <c r="C45" s="1" t="s">
        <v>67</v>
      </c>
      <c r="D45" s="1">
        <v>6101</v>
      </c>
      <c r="E45" s="1">
        <v>4754</v>
      </c>
      <c r="F45" s="1">
        <v>4745</v>
      </c>
      <c r="G45" s="1">
        <v>9</v>
      </c>
      <c r="H45" s="1">
        <v>9</v>
      </c>
      <c r="I45" s="1">
        <v>9</v>
      </c>
      <c r="J45" s="1">
        <v>0</v>
      </c>
      <c r="K45" s="1">
        <v>0</v>
      </c>
      <c r="L45" s="1">
        <v>0</v>
      </c>
      <c r="M45" s="1">
        <v>17</v>
      </c>
      <c r="N45" s="1">
        <v>17</v>
      </c>
      <c r="O45" s="1">
        <v>6</v>
      </c>
      <c r="P45" s="1">
        <v>11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</row>
    <row r="46" spans="1:22" x14ac:dyDescent="0.25">
      <c r="A46" s="1" t="str">
        <f>"302805"</f>
        <v>302805</v>
      </c>
      <c r="B46" s="1" t="s">
        <v>71</v>
      </c>
      <c r="C46" s="1" t="s">
        <v>67</v>
      </c>
      <c r="D46" s="1">
        <v>9170</v>
      </c>
      <c r="E46" s="1">
        <v>7197</v>
      </c>
      <c r="F46" s="1">
        <v>7162</v>
      </c>
      <c r="G46" s="1">
        <v>35</v>
      </c>
      <c r="H46" s="1">
        <v>35</v>
      </c>
      <c r="I46" s="1">
        <v>31</v>
      </c>
      <c r="J46" s="1">
        <v>0</v>
      </c>
      <c r="K46" s="1">
        <v>4</v>
      </c>
      <c r="L46" s="1">
        <v>0</v>
      </c>
      <c r="M46" s="1">
        <v>28</v>
      </c>
      <c r="N46" s="1">
        <v>28</v>
      </c>
      <c r="O46" s="1">
        <v>6</v>
      </c>
      <c r="P46" s="1">
        <v>18</v>
      </c>
      <c r="Q46" s="1">
        <v>4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</row>
    <row r="47" spans="1:22" x14ac:dyDescent="0.25">
      <c r="A47" s="1" t="str">
        <f>"302806"</f>
        <v>302806</v>
      </c>
      <c r="B47" s="1" t="s">
        <v>72</v>
      </c>
      <c r="C47" s="1" t="s">
        <v>67</v>
      </c>
      <c r="D47" s="1">
        <v>3050</v>
      </c>
      <c r="E47" s="1">
        <v>2415</v>
      </c>
      <c r="F47" s="1">
        <v>2403</v>
      </c>
      <c r="G47" s="1">
        <v>12</v>
      </c>
      <c r="H47" s="1">
        <v>12</v>
      </c>
      <c r="I47" s="1">
        <v>12</v>
      </c>
      <c r="J47" s="1">
        <v>0</v>
      </c>
      <c r="K47" s="1">
        <v>0</v>
      </c>
      <c r="L47" s="1">
        <v>0</v>
      </c>
      <c r="M47" s="1">
        <v>35</v>
      </c>
      <c r="N47" s="1">
        <v>35</v>
      </c>
      <c r="O47" s="1">
        <v>21</v>
      </c>
      <c r="P47" s="1">
        <v>14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</row>
    <row r="48" spans="1:22" x14ac:dyDescent="0.25">
      <c r="A48" s="1" t="str">
        <f>"302807"</f>
        <v>302807</v>
      </c>
      <c r="B48" s="1" t="s">
        <v>73</v>
      </c>
      <c r="C48" s="1" t="s">
        <v>67</v>
      </c>
      <c r="D48" s="1">
        <v>12116</v>
      </c>
      <c r="E48" s="1">
        <v>9282</v>
      </c>
      <c r="F48" s="1">
        <v>9256</v>
      </c>
      <c r="G48" s="1">
        <v>26</v>
      </c>
      <c r="H48" s="1">
        <v>26</v>
      </c>
      <c r="I48" s="1">
        <v>23</v>
      </c>
      <c r="J48" s="1">
        <v>0</v>
      </c>
      <c r="K48" s="1">
        <v>3</v>
      </c>
      <c r="L48" s="1">
        <v>0</v>
      </c>
      <c r="M48" s="1">
        <v>55</v>
      </c>
      <c r="N48" s="1">
        <v>55</v>
      </c>
      <c r="O48" s="1">
        <v>25</v>
      </c>
      <c r="P48" s="1">
        <v>27</v>
      </c>
      <c r="Q48" s="1">
        <v>3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</row>
    <row r="49" spans="1:22" x14ac:dyDescent="0.25">
      <c r="A49" s="6" t="s">
        <v>74</v>
      </c>
      <c r="B49" s="6"/>
      <c r="C49" s="3"/>
      <c r="D49" s="4">
        <v>68998</v>
      </c>
      <c r="E49" s="4">
        <v>54973</v>
      </c>
      <c r="F49" s="4">
        <v>54782</v>
      </c>
      <c r="G49" s="4">
        <v>191</v>
      </c>
      <c r="H49" s="4">
        <v>190</v>
      </c>
      <c r="I49" s="4">
        <v>166</v>
      </c>
      <c r="J49" s="4">
        <v>3</v>
      </c>
      <c r="K49" s="4">
        <v>21</v>
      </c>
      <c r="L49" s="4">
        <v>1</v>
      </c>
      <c r="M49" s="4">
        <v>362</v>
      </c>
      <c r="N49" s="4">
        <v>362</v>
      </c>
      <c r="O49" s="4">
        <v>145</v>
      </c>
      <c r="P49" s="4">
        <v>196</v>
      </c>
      <c r="Q49" s="4">
        <v>21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</row>
    <row r="50" spans="1:22" x14ac:dyDescent="0.25">
      <c r="A50" s="1" t="str">
        <f>"303101"</f>
        <v>303101</v>
      </c>
      <c r="B50" s="1" t="s">
        <v>75</v>
      </c>
      <c r="C50" s="1" t="s">
        <v>76</v>
      </c>
      <c r="D50" s="1">
        <v>17917</v>
      </c>
      <c r="E50" s="1">
        <v>14731</v>
      </c>
      <c r="F50" s="1">
        <v>14663</v>
      </c>
      <c r="G50" s="1">
        <v>68</v>
      </c>
      <c r="H50" s="1">
        <v>67</v>
      </c>
      <c r="I50" s="1">
        <v>57</v>
      </c>
      <c r="J50" s="1">
        <v>0</v>
      </c>
      <c r="K50" s="1">
        <v>10</v>
      </c>
      <c r="L50" s="1">
        <v>1</v>
      </c>
      <c r="M50" s="1">
        <v>114</v>
      </c>
      <c r="N50" s="1">
        <v>114</v>
      </c>
      <c r="O50" s="1">
        <v>41</v>
      </c>
      <c r="P50" s="1">
        <v>63</v>
      </c>
      <c r="Q50" s="1">
        <v>10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</row>
    <row r="51" spans="1:22" x14ac:dyDescent="0.25">
      <c r="A51" s="1" t="str">
        <f>"303102"</f>
        <v>303102</v>
      </c>
      <c r="B51" s="1" t="s">
        <v>77</v>
      </c>
      <c r="C51" s="1" t="s">
        <v>76</v>
      </c>
      <c r="D51" s="1">
        <v>11487</v>
      </c>
      <c r="E51" s="1">
        <v>9108</v>
      </c>
      <c r="F51" s="1">
        <v>9104</v>
      </c>
      <c r="G51" s="1">
        <v>4</v>
      </c>
      <c r="H51" s="1">
        <v>4</v>
      </c>
      <c r="I51" s="1">
        <v>4</v>
      </c>
      <c r="J51" s="1">
        <v>0</v>
      </c>
      <c r="K51" s="1">
        <v>0</v>
      </c>
      <c r="L51" s="1">
        <v>0</v>
      </c>
      <c r="M51" s="1">
        <v>45</v>
      </c>
      <c r="N51" s="1">
        <v>45</v>
      </c>
      <c r="O51" s="1">
        <v>17</v>
      </c>
      <c r="P51" s="1">
        <v>28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</row>
    <row r="52" spans="1:22" x14ac:dyDescent="0.25">
      <c r="A52" s="1" t="str">
        <f>"303103"</f>
        <v>303103</v>
      </c>
      <c r="B52" s="1" t="s">
        <v>78</v>
      </c>
      <c r="C52" s="1" t="s">
        <v>76</v>
      </c>
      <c r="D52" s="1">
        <v>7521</v>
      </c>
      <c r="E52" s="1">
        <v>5955</v>
      </c>
      <c r="F52" s="1">
        <v>5937</v>
      </c>
      <c r="G52" s="1">
        <v>18</v>
      </c>
      <c r="H52" s="1">
        <v>18</v>
      </c>
      <c r="I52" s="1">
        <v>17</v>
      </c>
      <c r="J52" s="1">
        <v>0</v>
      </c>
      <c r="K52" s="1">
        <v>1</v>
      </c>
      <c r="L52" s="1">
        <v>0</v>
      </c>
      <c r="M52" s="1">
        <v>38</v>
      </c>
      <c r="N52" s="1">
        <v>38</v>
      </c>
      <c r="O52" s="1">
        <v>14</v>
      </c>
      <c r="P52" s="1">
        <v>23</v>
      </c>
      <c r="Q52" s="1">
        <v>1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</row>
    <row r="53" spans="1:22" x14ac:dyDescent="0.25">
      <c r="A53" s="1" t="str">
        <f>"303104"</f>
        <v>303104</v>
      </c>
      <c r="B53" s="1" t="s">
        <v>79</v>
      </c>
      <c r="C53" s="1" t="s">
        <v>76</v>
      </c>
      <c r="D53" s="1">
        <v>5658</v>
      </c>
      <c r="E53" s="1">
        <v>4410</v>
      </c>
      <c r="F53" s="1">
        <v>4398</v>
      </c>
      <c r="G53" s="1">
        <v>12</v>
      </c>
      <c r="H53" s="1">
        <v>12</v>
      </c>
      <c r="I53" s="1">
        <v>12</v>
      </c>
      <c r="J53" s="1">
        <v>0</v>
      </c>
      <c r="K53" s="1">
        <v>0</v>
      </c>
      <c r="L53" s="1">
        <v>0</v>
      </c>
      <c r="M53" s="1">
        <v>50</v>
      </c>
      <c r="N53" s="1">
        <v>50</v>
      </c>
      <c r="O53" s="1">
        <v>22</v>
      </c>
      <c r="P53" s="1">
        <v>28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</row>
    <row r="54" spans="1:22" x14ac:dyDescent="0.25">
      <c r="A54" s="1" t="str">
        <f>"303105"</f>
        <v>303105</v>
      </c>
      <c r="B54" s="1" t="s">
        <v>80</v>
      </c>
      <c r="C54" s="1" t="s">
        <v>76</v>
      </c>
      <c r="D54" s="1">
        <v>8812</v>
      </c>
      <c r="E54" s="1">
        <v>7031</v>
      </c>
      <c r="F54" s="1">
        <v>7010</v>
      </c>
      <c r="G54" s="1">
        <v>21</v>
      </c>
      <c r="H54" s="1">
        <v>21</v>
      </c>
      <c r="I54" s="1">
        <v>16</v>
      </c>
      <c r="J54" s="1">
        <v>0</v>
      </c>
      <c r="K54" s="1">
        <v>5</v>
      </c>
      <c r="L54" s="1">
        <v>0</v>
      </c>
      <c r="M54" s="1">
        <v>43</v>
      </c>
      <c r="N54" s="1">
        <v>43</v>
      </c>
      <c r="O54" s="1">
        <v>16</v>
      </c>
      <c r="P54" s="1">
        <v>22</v>
      </c>
      <c r="Q54" s="1">
        <v>5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</row>
    <row r="55" spans="1:22" x14ac:dyDescent="0.25">
      <c r="A55" s="1" t="str">
        <f>"303106"</f>
        <v>303106</v>
      </c>
      <c r="B55" s="1" t="s">
        <v>81</v>
      </c>
      <c r="C55" s="1" t="s">
        <v>76</v>
      </c>
      <c r="D55" s="1">
        <v>3124</v>
      </c>
      <c r="E55" s="1">
        <v>2467</v>
      </c>
      <c r="F55" s="1">
        <v>2439</v>
      </c>
      <c r="G55" s="1">
        <v>28</v>
      </c>
      <c r="H55" s="1">
        <v>28</v>
      </c>
      <c r="I55" s="1">
        <v>22</v>
      </c>
      <c r="J55" s="1">
        <v>3</v>
      </c>
      <c r="K55" s="1">
        <v>3</v>
      </c>
      <c r="L55" s="1">
        <v>0</v>
      </c>
      <c r="M55" s="1">
        <v>13</v>
      </c>
      <c r="N55" s="1">
        <v>13</v>
      </c>
      <c r="O55" s="1">
        <v>4</v>
      </c>
      <c r="P55" s="1">
        <v>6</v>
      </c>
      <c r="Q55" s="1">
        <v>3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</row>
    <row r="56" spans="1:22" x14ac:dyDescent="0.25">
      <c r="A56" s="1" t="str">
        <f>"303107"</f>
        <v>303107</v>
      </c>
      <c r="B56" s="1" t="s">
        <v>82</v>
      </c>
      <c r="C56" s="1" t="s">
        <v>76</v>
      </c>
      <c r="D56" s="1">
        <v>4989</v>
      </c>
      <c r="E56" s="1">
        <v>3975</v>
      </c>
      <c r="F56" s="1">
        <v>3957</v>
      </c>
      <c r="G56" s="1">
        <v>18</v>
      </c>
      <c r="H56" s="1">
        <v>18</v>
      </c>
      <c r="I56" s="1">
        <v>16</v>
      </c>
      <c r="J56" s="1">
        <v>0</v>
      </c>
      <c r="K56" s="1">
        <v>2</v>
      </c>
      <c r="L56" s="1">
        <v>0</v>
      </c>
      <c r="M56" s="1">
        <v>22</v>
      </c>
      <c r="N56" s="1">
        <v>22</v>
      </c>
      <c r="O56" s="1">
        <v>11</v>
      </c>
      <c r="P56" s="1">
        <v>9</v>
      </c>
      <c r="Q56" s="1">
        <v>2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</row>
    <row r="57" spans="1:22" x14ac:dyDescent="0.25">
      <c r="A57" s="1" t="str">
        <f>"303108"</f>
        <v>303108</v>
      </c>
      <c r="B57" s="1" t="s">
        <v>83</v>
      </c>
      <c r="C57" s="1" t="s">
        <v>76</v>
      </c>
      <c r="D57" s="1">
        <v>9490</v>
      </c>
      <c r="E57" s="1">
        <v>7296</v>
      </c>
      <c r="F57" s="1">
        <v>7274</v>
      </c>
      <c r="G57" s="1">
        <v>22</v>
      </c>
      <c r="H57" s="1">
        <v>22</v>
      </c>
      <c r="I57" s="1">
        <v>22</v>
      </c>
      <c r="J57" s="1">
        <v>0</v>
      </c>
      <c r="K57" s="1">
        <v>0</v>
      </c>
      <c r="L57" s="1">
        <v>0</v>
      </c>
      <c r="M57" s="1">
        <v>37</v>
      </c>
      <c r="N57" s="1">
        <v>37</v>
      </c>
      <c r="O57" s="1">
        <v>20</v>
      </c>
      <c r="P57" s="1">
        <v>17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</row>
    <row r="58" spans="1:22" x14ac:dyDescent="0.25">
      <c r="C58" s="5" t="s">
        <v>84</v>
      </c>
      <c r="D58" s="4">
        <f>SUM(D3,D9,D18,D22,D32,D41,D49)</f>
        <v>551233</v>
      </c>
      <c r="E58" s="4">
        <f t="shared" ref="E58:V58" si="0">SUM(E3,E9,E18,E22,E32,E41,E49)</f>
        <v>440574</v>
      </c>
      <c r="F58" s="4">
        <f t="shared" si="0"/>
        <v>438227</v>
      </c>
      <c r="G58" s="4">
        <f t="shared" si="0"/>
        <v>2347</v>
      </c>
      <c r="H58" s="4">
        <f t="shared" si="0"/>
        <v>2341</v>
      </c>
      <c r="I58" s="4">
        <f t="shared" si="0"/>
        <v>1757</v>
      </c>
      <c r="J58" s="4">
        <f t="shared" si="0"/>
        <v>34</v>
      </c>
      <c r="K58" s="4">
        <f t="shared" si="0"/>
        <v>550</v>
      </c>
      <c r="L58" s="4">
        <f t="shared" si="0"/>
        <v>6</v>
      </c>
      <c r="M58" s="4">
        <f t="shared" si="0"/>
        <v>3623</v>
      </c>
      <c r="N58" s="4">
        <f t="shared" si="0"/>
        <v>3622</v>
      </c>
      <c r="O58" s="4">
        <f t="shared" si="0"/>
        <v>1398</v>
      </c>
      <c r="P58" s="4">
        <f t="shared" si="0"/>
        <v>1674</v>
      </c>
      <c r="Q58" s="4">
        <f t="shared" si="0"/>
        <v>550</v>
      </c>
      <c r="R58" s="4">
        <f t="shared" si="0"/>
        <v>1</v>
      </c>
      <c r="S58" s="4">
        <f t="shared" si="0"/>
        <v>0</v>
      </c>
      <c r="T58" s="4">
        <f t="shared" si="0"/>
        <v>0</v>
      </c>
      <c r="U58" s="4">
        <f t="shared" si="0"/>
        <v>1</v>
      </c>
      <c r="V58" s="4">
        <f t="shared" si="0"/>
        <v>0</v>
      </c>
    </row>
  </sheetData>
  <mergeCells count="8">
    <mergeCell ref="A1:V1"/>
    <mergeCell ref="A49:B49"/>
    <mergeCell ref="A3:B3"/>
    <mergeCell ref="A9:B9"/>
    <mergeCell ref="A18:B18"/>
    <mergeCell ref="A22:B22"/>
    <mergeCell ref="A32:B32"/>
    <mergeCell ref="A41:B41"/>
  </mergeCells>
  <printOptions horizontalCentered="1"/>
  <pageMargins left="0.11811023622047245" right="0.11811023622047245" top="0.15748031496062992" bottom="0.15748031496062992" header="0.31496062992125984" footer="0.31496062992125984"/>
  <pageSetup paperSize="8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rejestr_wyborcow_20160415_0857</vt:lpstr>
      <vt:lpstr>rejestr_wyborcow_20160415_0857!Obszar_wydruku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pil-marcin.malicki@kbw.gov.pl</cp:lastModifiedBy>
  <cp:lastPrinted>2016-04-18T12:50:59Z</cp:lastPrinted>
  <dcterms:created xsi:type="dcterms:W3CDTF">2016-04-15T06:59:31Z</dcterms:created>
  <dcterms:modified xsi:type="dcterms:W3CDTF">2016-04-18T12:51:51Z</dcterms:modified>
</cp:coreProperties>
</file>